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ost Estima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29" i="1"/>
  <c r="G30" i="1"/>
  <c r="G20" i="1"/>
  <c r="G21" i="1"/>
  <c r="G22" i="1"/>
  <c r="G23" i="1"/>
  <c r="G24" i="1"/>
  <c r="G25" i="1"/>
  <c r="D10" i="1"/>
  <c r="F10" i="1"/>
  <c r="H10" i="1"/>
  <c r="H9" i="1"/>
  <c r="H8" i="1"/>
  <c r="F9" i="1"/>
  <c r="F8" i="1"/>
  <c r="D9" i="1"/>
  <c r="D8" i="1"/>
  <c r="G26" i="1"/>
  <c r="G27" i="1"/>
  <c r="G31" i="1"/>
  <c r="G15" i="1"/>
  <c r="G16" i="1"/>
  <c r="G17" i="1"/>
  <c r="J9" i="1" s="1"/>
  <c r="G18" i="1"/>
  <c r="J10" i="1" s="1"/>
  <c r="G19" i="1"/>
  <c r="G32" i="1"/>
  <c r="G14" i="1"/>
  <c r="J8" i="1" s="1"/>
  <c r="I4" i="1"/>
  <c r="J11" i="1" l="1"/>
</calcChain>
</file>

<file path=xl/sharedStrings.xml><?xml version="1.0" encoding="utf-8"?>
<sst xmlns="http://schemas.openxmlformats.org/spreadsheetml/2006/main" count="62" uniqueCount="57">
  <si>
    <t>Production Estimate</t>
  </si>
  <si>
    <t>Production Estimate Table</t>
  </si>
  <si>
    <t>Item ID</t>
  </si>
  <si>
    <t>Product/Component</t>
  </si>
  <si>
    <t>Unit of Measurement</t>
  </si>
  <si>
    <t>Quantity Required</t>
  </si>
  <si>
    <t>Cost per Unit (USD)</t>
  </si>
  <si>
    <t>Total Cost (USD)</t>
  </si>
  <si>
    <t>Supplier/Source</t>
  </si>
  <si>
    <t>Expected Delivery Date</t>
  </si>
  <si>
    <t>Notes</t>
  </si>
  <si>
    <t>Raw Material A</t>
  </si>
  <si>
    <t>Kilograms (kg)</t>
  </si>
  <si>
    <t>ABC Raw Materials</t>
  </si>
  <si>
    <t>Bulk discount applied</t>
  </si>
  <si>
    <t>Packaging Boxes</t>
  </si>
  <si>
    <t>Units</t>
  </si>
  <si>
    <t>DEF Packaging Co.</t>
  </si>
  <si>
    <t>Custom print required</t>
  </si>
  <si>
    <t>Machine Maintenance</t>
  </si>
  <si>
    <t>Service</t>
  </si>
  <si>
    <t>GHI Machinery Services</t>
  </si>
  <si>
    <t>Routine maintenance</t>
  </si>
  <si>
    <t>Labor Costs</t>
  </si>
  <si>
    <t>Hours</t>
  </si>
  <si>
    <t>Internal Team</t>
  </si>
  <si>
    <t>Ongoing</t>
  </si>
  <si>
    <t>Two shifts</t>
  </si>
  <si>
    <t>Quality Inspection</t>
  </si>
  <si>
    <t>JKL Inspection Agency</t>
  </si>
  <si>
    <t>Final stage approval</t>
  </si>
  <si>
    <r>
      <t>Company Name</t>
    </r>
    <r>
      <rPr>
        <sz val="11"/>
        <color theme="1"/>
        <rFont val="Calibri"/>
        <family val="2"/>
        <scheme val="minor"/>
      </rPr>
      <t>:</t>
    </r>
  </si>
  <si>
    <r>
      <t>Project/Job Name</t>
    </r>
    <r>
      <rPr>
        <sz val="11"/>
        <color theme="1"/>
        <rFont val="Calibri"/>
        <family val="2"/>
        <scheme val="minor"/>
      </rPr>
      <t>:</t>
    </r>
  </si>
  <si>
    <r>
      <t>Estimate Date</t>
    </r>
    <r>
      <rPr>
        <sz val="11"/>
        <color theme="1"/>
        <rFont val="Calibri"/>
        <family val="2"/>
        <scheme val="minor"/>
      </rPr>
      <t>:</t>
    </r>
  </si>
  <si>
    <t>Search by Item ID:</t>
  </si>
  <si>
    <t>Product/Component:</t>
  </si>
  <si>
    <t>Quantity Required:</t>
  </si>
  <si>
    <t>Cost per Unit:</t>
  </si>
  <si>
    <t>Total Cost:</t>
  </si>
  <si>
    <t>Supplier/Source:</t>
  </si>
  <si>
    <t>Expected Delivery Date:</t>
  </si>
  <si>
    <t>Total Material Cost ($):</t>
  </si>
  <si>
    <t>Total Labor Cost ($):</t>
  </si>
  <si>
    <t>Total Service Cost ($):</t>
  </si>
  <si>
    <t>Overall Estimate ($):</t>
  </si>
  <si>
    <t>Cost type</t>
  </si>
  <si>
    <t>Material</t>
  </si>
  <si>
    <t>Labor</t>
  </si>
  <si>
    <t>Services</t>
  </si>
  <si>
    <t>Priority</t>
  </si>
  <si>
    <t>Medium</t>
  </si>
  <si>
    <t>High</t>
  </si>
  <si>
    <t>Low</t>
  </si>
  <si>
    <t>Actual Delivery Date</t>
  </si>
  <si>
    <t>Actual Delivery Date:</t>
  </si>
  <si>
    <t>Cost Type:</t>
  </si>
  <si>
    <t>Unit of Measurement: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</si>
</sst>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[$-F800]dddd\,\ mmmm\ dd\,\ yyyy"/>
    <numFmt numFmtId="171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0" fillId="0" borderId="1" xfId="0" applyBorder="1" applyAlignment="1"/>
    <xf numFmtId="0" fontId="0" fillId="0" borderId="1" xfId="0" applyBorder="1" applyAlignment="1">
      <alignment horizontal="left"/>
    </xf>
    <xf numFmtId="170" fontId="0" fillId="0" borderId="1" xfId="0" applyNumberFormat="1" applyBorder="1" applyAlignment="1">
      <alignment horizontal="left"/>
    </xf>
    <xf numFmtId="17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/>
    </xf>
    <xf numFmtId="171" fontId="0" fillId="0" borderId="0" xfId="0" applyNumberForma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71" fontId="5" fillId="0" borderId="1" xfId="0" applyNumberFormat="1" applyFont="1" applyBorder="1" applyAlignment="1">
      <alignment horizontal="left"/>
    </xf>
    <xf numFmtId="171" fontId="5" fillId="0" borderId="2" xfId="0" applyNumberFormat="1" applyFont="1" applyBorder="1" applyAlignment="1">
      <alignment horizontal="left"/>
    </xf>
    <xf numFmtId="14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/>
    </xf>
  </cellXfs>
  <cellStyles count="1">
    <cellStyle name="Normal" xfId="0" builtinId="0"/>
  </cellStyles>
  <dxfs count="14">
    <dxf>
      <numFmt numFmtId="19" formatCode="dd/mm/yy"/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1" formatCode="&quot;$&quot;#,##0.00"/>
      <alignment horizontal="left" vertical="center" textRotation="0" wrapText="1" indent="0" justifyLastLine="0" shrinkToFit="0" readingOrder="0"/>
    </dxf>
    <dxf>
      <numFmt numFmtId="171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M32" totalsRowShown="0" headerRowDxfId="13" dataDxfId="12">
  <autoFilter ref="B13:M32"/>
  <tableColumns count="12">
    <tableColumn id="1" name="Item ID" dataDxfId="11"/>
    <tableColumn id="2" name="Product/Component" dataDxfId="10"/>
    <tableColumn id="3" name="Unit of Measurement" dataDxfId="9"/>
    <tableColumn id="4" name="Quantity Required" dataDxfId="8"/>
    <tableColumn id="5" name="Cost per Unit (USD)" dataDxfId="7"/>
    <tableColumn id="6" name="Total Cost (USD)" dataDxfId="6">
      <calculatedColumnFormula>IF(F14&gt;0,F14*E14,"")</calculatedColumnFormula>
    </tableColumn>
    <tableColumn id="7" name="Supplier/Source" dataDxfId="5"/>
    <tableColumn id="8" name="Expected Delivery Date" dataDxfId="4"/>
    <tableColumn id="9" name="Notes" dataDxfId="3"/>
    <tableColumn id="10" name="Cost type" dataDxfId="2"/>
    <tableColumn id="11" name="Priority" dataDxfId="1"/>
    <tableColumn id="12" name="Actual Delivery Date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2"/>
  <sheetViews>
    <sheetView showGridLines="0" tabSelected="1" zoomScaleNormal="100" workbookViewId="0">
      <selection activeCell="B7" sqref="B7:M11"/>
    </sheetView>
  </sheetViews>
  <sheetFormatPr defaultRowHeight="15" x14ac:dyDescent="0.25"/>
  <cols>
    <col min="1" max="1" width="4.140625" customWidth="1"/>
    <col min="2" max="8" width="22.7109375" customWidth="1"/>
    <col min="9" max="9" width="23.7109375" customWidth="1"/>
    <col min="10" max="10" width="22.7109375" customWidth="1"/>
    <col min="11" max="11" width="17.42578125" customWidth="1"/>
    <col min="12" max="12" width="17.85546875" customWidth="1"/>
    <col min="13" max="13" width="19.28515625" customWidth="1"/>
  </cols>
  <sheetData>
    <row r="2" spans="2:13" ht="31.5" x14ac:dyDescent="0.25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2:13" x14ac:dyDescent="0.25">
      <c r="B3" s="1"/>
      <c r="C3" s="1"/>
      <c r="D3" s="1"/>
      <c r="E3" s="1"/>
      <c r="F3" s="1"/>
      <c r="G3" s="1"/>
      <c r="H3" s="1"/>
      <c r="I3" s="1"/>
      <c r="J3" s="1"/>
    </row>
    <row r="4" spans="2:13" ht="24" customHeight="1" x14ac:dyDescent="0.25">
      <c r="B4" s="2" t="s">
        <v>31</v>
      </c>
      <c r="C4" s="7"/>
      <c r="D4" s="7"/>
      <c r="E4" s="7"/>
      <c r="F4" s="1"/>
      <c r="G4" s="1"/>
      <c r="H4" s="2" t="s">
        <v>33</v>
      </c>
      <c r="I4" s="9">
        <f ca="1">TODAY()</f>
        <v>45639</v>
      </c>
      <c r="J4" s="9"/>
    </row>
    <row r="5" spans="2:13" ht="24" customHeight="1" x14ac:dyDescent="0.25">
      <c r="B5" s="2" t="s">
        <v>32</v>
      </c>
      <c r="C5" s="8"/>
      <c r="D5" s="8"/>
      <c r="E5" s="8"/>
      <c r="F5" s="1"/>
      <c r="G5" s="1"/>
      <c r="H5" s="1"/>
      <c r="I5" s="1"/>
      <c r="J5" s="1"/>
    </row>
    <row r="6" spans="2:13" ht="24" customHeight="1" x14ac:dyDescent="0.25">
      <c r="C6" s="1"/>
      <c r="D6" s="1"/>
      <c r="E6" s="1"/>
      <c r="F6" s="1"/>
      <c r="G6" s="1"/>
      <c r="H6" s="1"/>
      <c r="I6" s="1"/>
      <c r="J6" s="1"/>
    </row>
    <row r="7" spans="2:13" ht="24" customHeight="1" x14ac:dyDescent="0.25">
      <c r="B7" t="s">
        <v>34</v>
      </c>
      <c r="C7" s="1"/>
      <c r="D7" s="1"/>
      <c r="E7" s="1"/>
      <c r="F7" s="1"/>
      <c r="G7" s="1"/>
      <c r="H7" s="1"/>
      <c r="I7" s="1"/>
      <c r="J7" s="1"/>
    </row>
    <row r="8" spans="2:13" ht="24" customHeight="1" x14ac:dyDescent="0.25">
      <c r="B8" s="13">
        <v>1</v>
      </c>
      <c r="C8" s="1" t="s">
        <v>35</v>
      </c>
      <c r="D8" s="20" t="str">
        <f>VLOOKUP(B8,Table1[#All],2)</f>
        <v>Raw Material A</v>
      </c>
      <c r="E8" s="14" t="s">
        <v>37</v>
      </c>
      <c r="F8" s="16">
        <f>VLOOKUP(B8,Table1[#All],5)</f>
        <v>5</v>
      </c>
      <c r="G8" s="14" t="s">
        <v>39</v>
      </c>
      <c r="H8" s="20" t="str">
        <f>VLOOKUP(B8,Table1[#All],7)</f>
        <v>ABC Raw Materials</v>
      </c>
      <c r="I8" s="15" t="s">
        <v>41</v>
      </c>
      <c r="J8" s="16">
        <f>SUMIF(Table1[Cost type],"Material",Table1[Total Cost (USD)])</f>
        <v>3000</v>
      </c>
    </row>
    <row r="9" spans="2:13" ht="24" customHeight="1" x14ac:dyDescent="0.25">
      <c r="C9" s="1" t="s">
        <v>36</v>
      </c>
      <c r="D9" s="21">
        <f>VLOOKUP(B8,Table1[#All],4)</f>
        <v>500</v>
      </c>
      <c r="E9" s="14" t="s">
        <v>38</v>
      </c>
      <c r="F9" s="17">
        <f>VLOOKUP(B8,Table1[#All],6)</f>
        <v>2500</v>
      </c>
      <c r="G9" s="14" t="s">
        <v>40</v>
      </c>
      <c r="H9" s="22">
        <f>VLOOKUP(B8,Table1[#All],8)</f>
        <v>45641</v>
      </c>
      <c r="I9" s="15" t="s">
        <v>42</v>
      </c>
      <c r="J9" s="17">
        <f>SUMIF(Table1[Cost type],"Labor",Table1[Total Cost (USD)])</f>
        <v>3000</v>
      </c>
    </row>
    <row r="10" spans="2:13" ht="24" customHeight="1" x14ac:dyDescent="0.25">
      <c r="B10" s="1"/>
      <c r="C10" s="1" t="s">
        <v>56</v>
      </c>
      <c r="D10" s="21" t="str">
        <f>VLOOKUP(B8,Table1[#All],3)</f>
        <v>Kilograms (kg)</v>
      </c>
      <c r="E10" s="14" t="s">
        <v>55</v>
      </c>
      <c r="F10" s="21" t="str">
        <f>VLOOKUP(B8,Table1[#All],10)</f>
        <v>Material</v>
      </c>
      <c r="G10" s="14" t="s">
        <v>54</v>
      </c>
      <c r="H10" s="22">
        <f>VLOOKUP(B8,Table1[#All],12)</f>
        <v>45645</v>
      </c>
      <c r="I10" s="15" t="s">
        <v>43</v>
      </c>
      <c r="J10" s="17">
        <f>SUMIF(Table1[Cost type],"Services",Table1[Total Cost (USD)])</f>
        <v>450</v>
      </c>
    </row>
    <row r="11" spans="2:13" ht="24" customHeight="1" x14ac:dyDescent="0.25">
      <c r="C11" s="1"/>
      <c r="D11" s="1"/>
      <c r="E11" s="1"/>
      <c r="F11" s="1"/>
      <c r="G11" s="1"/>
      <c r="H11" s="1"/>
      <c r="I11" s="15" t="s">
        <v>44</v>
      </c>
      <c r="J11" s="17">
        <f>SUM(J8:J10)</f>
        <v>6450</v>
      </c>
    </row>
    <row r="12" spans="2:13" ht="35.25" customHeight="1" x14ac:dyDescent="0.3">
      <c r="B12" s="19" t="s">
        <v>1</v>
      </c>
      <c r="C12" s="1"/>
      <c r="D12" s="1"/>
      <c r="E12" s="1"/>
      <c r="F12" s="1"/>
      <c r="G12" s="1"/>
      <c r="H12" s="1"/>
      <c r="I12" s="1"/>
      <c r="J12" s="1"/>
    </row>
    <row r="13" spans="2:13" ht="32.1" customHeight="1" x14ac:dyDescent="0.25">
      <c r="B13" s="3" t="s">
        <v>2</v>
      </c>
      <c r="C13" s="3" t="s">
        <v>3</v>
      </c>
      <c r="D13" s="3" t="s">
        <v>4</v>
      </c>
      <c r="E13" s="3" t="s">
        <v>5</v>
      </c>
      <c r="F13" s="3" t="s">
        <v>6</v>
      </c>
      <c r="G13" s="3" t="s">
        <v>7</v>
      </c>
      <c r="H13" s="3" t="s">
        <v>8</v>
      </c>
      <c r="I13" s="3" t="s">
        <v>9</v>
      </c>
      <c r="J13" s="3" t="s">
        <v>10</v>
      </c>
      <c r="K13" s="3" t="s">
        <v>45</v>
      </c>
      <c r="L13" s="3" t="s">
        <v>49</v>
      </c>
      <c r="M13" s="3" t="s">
        <v>53</v>
      </c>
    </row>
    <row r="14" spans="2:13" ht="32.1" customHeight="1" x14ac:dyDescent="0.25">
      <c r="B14" s="4">
        <v>1</v>
      </c>
      <c r="C14" s="4" t="s">
        <v>11</v>
      </c>
      <c r="D14" s="4" t="s">
        <v>12</v>
      </c>
      <c r="E14" s="4">
        <v>500</v>
      </c>
      <c r="F14" s="10">
        <v>5</v>
      </c>
      <c r="G14" s="10">
        <f>IF(F14&gt;0,F14*E14,"")</f>
        <v>2500</v>
      </c>
      <c r="H14" s="4" t="s">
        <v>13</v>
      </c>
      <c r="I14" s="5">
        <v>45641</v>
      </c>
      <c r="J14" s="4" t="s">
        <v>14</v>
      </c>
      <c r="K14" s="11" t="s">
        <v>46</v>
      </c>
      <c r="L14" s="11" t="s">
        <v>50</v>
      </c>
      <c r="M14" s="18">
        <v>45645</v>
      </c>
    </row>
    <row r="15" spans="2:13" ht="32.1" customHeight="1" x14ac:dyDescent="0.25">
      <c r="B15" s="4">
        <v>2</v>
      </c>
      <c r="C15" s="4" t="s">
        <v>15</v>
      </c>
      <c r="D15" s="4" t="s">
        <v>16</v>
      </c>
      <c r="E15" s="4">
        <v>1000</v>
      </c>
      <c r="F15" s="10">
        <v>0.5</v>
      </c>
      <c r="G15" s="10">
        <f t="shared" ref="G15:G32" si="0">IF(F15&gt;0,F15*E15,"")</f>
        <v>500</v>
      </c>
      <c r="H15" s="4" t="s">
        <v>17</v>
      </c>
      <c r="I15" s="5">
        <v>45640</v>
      </c>
      <c r="J15" s="4" t="s">
        <v>18</v>
      </c>
      <c r="K15" s="11" t="s">
        <v>46</v>
      </c>
      <c r="L15" s="11" t="s">
        <v>51</v>
      </c>
      <c r="M15" s="18">
        <v>45640</v>
      </c>
    </row>
    <row r="16" spans="2:13" ht="32.1" customHeight="1" x14ac:dyDescent="0.25">
      <c r="B16" s="4">
        <v>3</v>
      </c>
      <c r="C16" s="4" t="s">
        <v>19</v>
      </c>
      <c r="D16" s="4" t="s">
        <v>20</v>
      </c>
      <c r="E16" s="4">
        <v>1</v>
      </c>
      <c r="F16" s="10">
        <v>300</v>
      </c>
      <c r="G16" s="10">
        <f t="shared" si="0"/>
        <v>300</v>
      </c>
      <c r="H16" s="4" t="s">
        <v>21</v>
      </c>
      <c r="I16" s="5">
        <v>45638</v>
      </c>
      <c r="J16" s="4" t="s">
        <v>22</v>
      </c>
      <c r="K16" s="11" t="s">
        <v>48</v>
      </c>
      <c r="L16" s="11" t="s">
        <v>51</v>
      </c>
      <c r="M16" s="18">
        <v>45639</v>
      </c>
    </row>
    <row r="17" spans="2:13" ht="32.1" customHeight="1" x14ac:dyDescent="0.25">
      <c r="B17" s="4">
        <v>4</v>
      </c>
      <c r="C17" s="4" t="s">
        <v>23</v>
      </c>
      <c r="D17" s="4" t="s">
        <v>24</v>
      </c>
      <c r="E17" s="4">
        <v>200</v>
      </c>
      <c r="F17" s="10">
        <v>15</v>
      </c>
      <c r="G17" s="10">
        <f t="shared" si="0"/>
        <v>3000</v>
      </c>
      <c r="H17" s="4" t="s">
        <v>25</v>
      </c>
      <c r="I17" s="4" t="s">
        <v>26</v>
      </c>
      <c r="J17" s="4" t="s">
        <v>27</v>
      </c>
      <c r="K17" s="11" t="s">
        <v>47</v>
      </c>
      <c r="L17" s="11" t="s">
        <v>50</v>
      </c>
      <c r="M17" s="18"/>
    </row>
    <row r="18" spans="2:13" ht="32.1" customHeight="1" x14ac:dyDescent="0.25">
      <c r="B18" s="4">
        <v>5</v>
      </c>
      <c r="C18" s="4" t="s">
        <v>28</v>
      </c>
      <c r="D18" s="4" t="s">
        <v>20</v>
      </c>
      <c r="E18" s="4">
        <v>1</v>
      </c>
      <c r="F18" s="10">
        <v>150</v>
      </c>
      <c r="G18" s="10">
        <f t="shared" si="0"/>
        <v>150</v>
      </c>
      <c r="H18" s="4" t="s">
        <v>29</v>
      </c>
      <c r="I18" s="5">
        <v>45642</v>
      </c>
      <c r="J18" s="4" t="s">
        <v>30</v>
      </c>
      <c r="K18" s="11" t="s">
        <v>48</v>
      </c>
      <c r="L18" s="11" t="s">
        <v>52</v>
      </c>
      <c r="M18" s="18"/>
    </row>
    <row r="19" spans="2:13" ht="32.1" customHeight="1" x14ac:dyDescent="0.25">
      <c r="B19" s="11"/>
      <c r="C19" s="11"/>
      <c r="D19" s="11"/>
      <c r="E19" s="11"/>
      <c r="F19" s="12"/>
      <c r="G19" s="10" t="str">
        <f t="shared" si="0"/>
        <v/>
      </c>
      <c r="H19" s="11"/>
      <c r="I19" s="11"/>
      <c r="J19" s="11"/>
      <c r="K19" s="11"/>
      <c r="L19" s="11"/>
      <c r="M19" s="18"/>
    </row>
    <row r="20" spans="2:13" ht="32.1" customHeight="1" x14ac:dyDescent="0.25">
      <c r="B20" s="4"/>
      <c r="C20" s="4"/>
      <c r="D20" s="4"/>
      <c r="E20" s="4"/>
      <c r="F20" s="10"/>
      <c r="G20" s="10" t="str">
        <f t="shared" ref="G20:G22" si="1">IF(F20&gt;0,F20*E20,"")</f>
        <v/>
      </c>
      <c r="H20" s="4"/>
      <c r="I20" s="11"/>
      <c r="J20" s="4"/>
      <c r="K20" s="11"/>
      <c r="L20" s="11"/>
      <c r="M20" s="18"/>
    </row>
    <row r="21" spans="2:13" ht="32.1" customHeight="1" x14ac:dyDescent="0.25">
      <c r="B21" s="4"/>
      <c r="C21" s="4"/>
      <c r="D21" s="4"/>
      <c r="E21" s="4"/>
      <c r="F21" s="10"/>
      <c r="G21" s="10" t="str">
        <f t="shared" si="1"/>
        <v/>
      </c>
      <c r="H21" s="4"/>
      <c r="I21" s="11"/>
      <c r="J21" s="4"/>
      <c r="K21" s="11"/>
      <c r="L21" s="11"/>
      <c r="M21" s="18"/>
    </row>
    <row r="22" spans="2:13" ht="32.1" customHeight="1" x14ac:dyDescent="0.25">
      <c r="B22" s="4"/>
      <c r="C22" s="4"/>
      <c r="D22" s="4"/>
      <c r="E22" s="4"/>
      <c r="F22" s="10"/>
      <c r="G22" s="10" t="str">
        <f t="shared" si="1"/>
        <v/>
      </c>
      <c r="H22" s="4"/>
      <c r="I22" s="11"/>
      <c r="J22" s="4"/>
      <c r="K22" s="11"/>
      <c r="L22" s="11"/>
      <c r="M22" s="18"/>
    </row>
    <row r="23" spans="2:13" ht="32.1" customHeight="1" x14ac:dyDescent="0.25">
      <c r="B23" s="4"/>
      <c r="C23" s="4"/>
      <c r="D23" s="4"/>
      <c r="E23" s="4"/>
      <c r="F23" s="10"/>
      <c r="G23" s="10" t="str">
        <f t="shared" ref="G23:G25" si="2">IF(F23&gt;0,F23*E23,"")</f>
        <v/>
      </c>
      <c r="H23" s="4"/>
      <c r="I23" s="11"/>
      <c r="J23" s="4"/>
      <c r="K23" s="11"/>
      <c r="L23" s="11"/>
      <c r="M23" s="18"/>
    </row>
    <row r="24" spans="2:13" ht="32.1" customHeight="1" x14ac:dyDescent="0.25">
      <c r="B24" s="4"/>
      <c r="C24" s="4"/>
      <c r="D24" s="4"/>
      <c r="E24" s="4"/>
      <c r="F24" s="10"/>
      <c r="G24" s="10" t="str">
        <f t="shared" si="2"/>
        <v/>
      </c>
      <c r="H24" s="4"/>
      <c r="I24" s="11"/>
      <c r="J24" s="4"/>
      <c r="K24" s="11"/>
      <c r="L24" s="11"/>
      <c r="M24" s="18"/>
    </row>
    <row r="25" spans="2:13" ht="32.1" customHeight="1" x14ac:dyDescent="0.25">
      <c r="B25" s="4"/>
      <c r="C25" s="4"/>
      <c r="D25" s="4"/>
      <c r="E25" s="4"/>
      <c r="F25" s="10"/>
      <c r="G25" s="10" t="str">
        <f t="shared" si="2"/>
        <v/>
      </c>
      <c r="H25" s="4"/>
      <c r="I25" s="11"/>
      <c r="J25" s="4"/>
      <c r="K25" s="11"/>
      <c r="L25" s="11"/>
      <c r="M25" s="18"/>
    </row>
    <row r="26" spans="2:13" ht="32.1" customHeight="1" x14ac:dyDescent="0.25">
      <c r="B26" s="4"/>
      <c r="C26" s="4"/>
      <c r="D26" s="4"/>
      <c r="E26" s="4"/>
      <c r="F26" s="10"/>
      <c r="G26" s="10" t="str">
        <f t="shared" ref="G26:G27" si="3">IF(F26&gt;0,F26*E26,"")</f>
        <v/>
      </c>
      <c r="H26" s="4"/>
      <c r="I26" s="11"/>
      <c r="J26" s="4"/>
      <c r="K26" s="11"/>
      <c r="L26" s="11"/>
      <c r="M26" s="18"/>
    </row>
    <row r="27" spans="2:13" ht="32.1" customHeight="1" x14ac:dyDescent="0.25">
      <c r="B27" s="4"/>
      <c r="C27" s="4"/>
      <c r="D27" s="4"/>
      <c r="E27" s="4"/>
      <c r="F27" s="10"/>
      <c r="G27" s="10" t="str">
        <f t="shared" si="3"/>
        <v/>
      </c>
      <c r="H27" s="4"/>
      <c r="I27" s="11"/>
      <c r="J27" s="4"/>
      <c r="K27" s="11"/>
      <c r="L27" s="11"/>
      <c r="M27" s="18"/>
    </row>
    <row r="28" spans="2:13" ht="32.1" customHeight="1" x14ac:dyDescent="0.25">
      <c r="B28" s="4"/>
      <c r="C28" s="4"/>
      <c r="D28" s="4"/>
      <c r="E28" s="4"/>
      <c r="F28" s="10"/>
      <c r="G28" s="10" t="str">
        <f>IF(F28&gt;0,F28*E28,"")</f>
        <v/>
      </c>
      <c r="H28" s="4"/>
      <c r="I28" s="11"/>
      <c r="J28" s="4"/>
      <c r="K28" s="11"/>
      <c r="L28" s="11"/>
      <c r="M28" s="18"/>
    </row>
    <row r="29" spans="2:13" ht="32.1" customHeight="1" x14ac:dyDescent="0.25">
      <c r="B29" s="4"/>
      <c r="C29" s="4"/>
      <c r="D29" s="4"/>
      <c r="E29" s="4"/>
      <c r="F29" s="10"/>
      <c r="G29" s="10" t="str">
        <f>IF(F29&gt;0,F29*E29,"")</f>
        <v/>
      </c>
      <c r="H29" s="4"/>
      <c r="I29" s="11"/>
      <c r="J29" s="4"/>
      <c r="K29" s="11"/>
      <c r="L29" s="11"/>
      <c r="M29" s="18"/>
    </row>
    <row r="30" spans="2:13" ht="32.1" customHeight="1" x14ac:dyDescent="0.25">
      <c r="B30" s="4"/>
      <c r="C30" s="4"/>
      <c r="D30" s="4"/>
      <c r="E30" s="4"/>
      <c r="F30" s="10"/>
      <c r="G30" s="10" t="str">
        <f>IF(F30&gt;0,F30*E30,"")</f>
        <v/>
      </c>
      <c r="H30" s="4"/>
      <c r="I30" s="11"/>
      <c r="J30" s="4"/>
      <c r="K30" s="11"/>
      <c r="L30" s="11"/>
      <c r="M30" s="18"/>
    </row>
    <row r="31" spans="2:13" ht="32.1" customHeight="1" x14ac:dyDescent="0.25">
      <c r="B31" s="4"/>
      <c r="C31" s="4"/>
      <c r="D31" s="4"/>
      <c r="E31" s="4"/>
      <c r="F31" s="10"/>
      <c r="G31" s="10" t="str">
        <f>IF(F31&gt;0,F31*E31,"")</f>
        <v/>
      </c>
      <c r="H31" s="4"/>
      <c r="I31" s="11"/>
      <c r="J31" s="4"/>
      <c r="K31" s="11"/>
      <c r="L31" s="11"/>
      <c r="M31" s="18"/>
    </row>
    <row r="32" spans="2:13" ht="32.1" customHeight="1" x14ac:dyDescent="0.25">
      <c r="B32" s="11"/>
      <c r="C32" s="11"/>
      <c r="D32" s="11"/>
      <c r="E32" s="11"/>
      <c r="F32" s="12"/>
      <c r="G32" s="10" t="str">
        <f t="shared" si="0"/>
        <v/>
      </c>
      <c r="H32" s="11"/>
      <c r="I32" s="11"/>
      <c r="J32" s="11"/>
      <c r="K32" s="11"/>
      <c r="L32" s="11"/>
      <c r="M32" s="18"/>
    </row>
  </sheetData>
  <mergeCells count="4">
    <mergeCell ref="C4:E4"/>
    <mergeCell ref="C5:E5"/>
    <mergeCell ref="I4:J4"/>
    <mergeCell ref="B2:M2"/>
  </mergeCells>
  <dataValidations count="3">
    <dataValidation type="list" allowBlank="1" showInputMessage="1" showErrorMessage="1" sqref="B8">
      <formula1>$B$14:$B$32</formula1>
    </dataValidation>
    <dataValidation type="list" allowBlank="1" showInputMessage="1" showErrorMessage="1" sqref="K14:K32">
      <formula1>"Material, Services, Labor"</formula1>
    </dataValidation>
    <dataValidation type="list" allowBlank="1" showInputMessage="1" showErrorMessage="1" sqref="L14:L32">
      <formula1>"High, Medium, Low"</formula1>
    </dataValidation>
  </dataValidations>
  <pageMargins left="0.25" right="0.25" top="0.75" bottom="0.7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Estimate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2024-12-13T15:49:33Z</cp:lastPrinted>
  <dcterms:created xsi:type="dcterms:W3CDTF">2024-12-13T15:23:18Z</dcterms:created>
  <dcterms:modified xsi:type="dcterms:W3CDTF">2024-12-13T15:49:49Z</dcterms:modified>
</cp:coreProperties>
</file>